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<sst xmlns="http://schemas.openxmlformats.org/spreadsheetml/2006/main" count="58" uniqueCount="58">
  <si>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b</t>
  </si>
  <si>
    <t>d</t>
  </si>
  <si>
    <t>L</t>
  </si>
  <si>
    <t>i</t>
  </si>
  <si>
    <t>H1</t>
  </si>
  <si>
    <t xml:space="preserve">H2  </t>
  </si>
  <si>
    <t>a</t>
  </si>
  <si>
    <t>Razem</t>
  </si>
  <si>
    <t>Długość  [m]</t>
  </si>
  <si>
    <t xml:space="preserve">Spadek kanału </t>
  </si>
  <si>
    <t>Ilość wykopów pod rów [m3]</t>
  </si>
  <si>
    <t>Średnica       [m]</t>
  </si>
  <si>
    <t>Głębokość przy wlocie/studni wlotowej  [m]</t>
  </si>
  <si>
    <t>Głębokość przy wylocie/studni wylotowej  [m]</t>
  </si>
  <si>
    <t>D1-D2</t>
  </si>
  <si>
    <t>D3-D4</t>
  </si>
  <si>
    <t>D5-D6</t>
  </si>
  <si>
    <t>D4-D5</t>
  </si>
  <si>
    <t>D6-D7</t>
  </si>
  <si>
    <t>Oznaczenie odcinka rowu krytego</t>
  </si>
  <si>
    <t>Ø</t>
  </si>
  <si>
    <t>Proj. rzędna terenu w punkcie początkowym odcinka ( góra studzienki rewizyjnej )</t>
  </si>
  <si>
    <t>Proj.rzędna dna studzienki początkowej</t>
  </si>
  <si>
    <t>Proj.rzędna dna studzienki końcowej / dna wylotu do rowu otwartego</t>
  </si>
  <si>
    <t>Proj. rzędna terenu w punkcie końcowym odcinka ( góra studzienki rewizyjnej / dno rowu otwartego dla W)</t>
  </si>
  <si>
    <t>D2-D3</t>
  </si>
  <si>
    <t>D7-D8</t>
  </si>
  <si>
    <t>D8-D9</t>
  </si>
  <si>
    <t>D9-D10</t>
  </si>
  <si>
    <t>D1-D11</t>
  </si>
  <si>
    <t>D11-D12</t>
  </si>
  <si>
    <t>D12-D13</t>
  </si>
  <si>
    <t>D13-D14</t>
  </si>
  <si>
    <t>D14-D15</t>
  </si>
  <si>
    <t>D15-D16</t>
  </si>
  <si>
    <t>D16-D17</t>
  </si>
  <si>
    <t>D17-D18</t>
  </si>
  <si>
    <t>D18-D19</t>
  </si>
  <si>
    <t>o śr. 0,3m - 533m</t>
  </si>
  <si>
    <t>o śr. 0,4m - 67m</t>
  </si>
  <si>
    <t>o śr. 0,8m - 127,5m</t>
  </si>
  <si>
    <t>e</t>
  </si>
  <si>
    <t>4. Projektowany wylot kanału o śr. 0,6m wg KPED 1983,karta 02.16 - 1 szt.</t>
  </si>
  <si>
    <t xml:space="preserve">1. Projektowany rów kryty z rur kanalizacyjnych PP dwuściennych: </t>
  </si>
  <si>
    <t>P</t>
  </si>
  <si>
    <t>Z</t>
  </si>
  <si>
    <t>5.Wykopy - 258,6m3 + 15x1x0,5(dodatkowy wykop pod studnie) = 266m3</t>
  </si>
  <si>
    <t>Obsypka z piasku gr 0,3m [m3]</t>
  </si>
  <si>
    <t>W</t>
  </si>
  <si>
    <t>ZESTAWIENIE ROBÓT ROWU KRYTEGO</t>
  </si>
  <si>
    <t xml:space="preserve">3. Projektowana studnia rewizyjna (D1)  o śr.2,0m - 1 szt. </t>
  </si>
  <si>
    <t>Zał. Nr 1</t>
  </si>
  <si>
    <t>Podsypka z pospółki gr 0,15m [m3]</t>
  </si>
  <si>
    <t>7.Obsypka z piasku 203,2 m3</t>
  </si>
  <si>
    <t>na podłożu z pospółki gr. 15 cm oraz z zasypką piaskiem gr. 30 cm</t>
  </si>
  <si>
    <t>6. Podsypka z pospółki 101,6 + 20x0,15 x1,5(dodatkowa podsypka pod studnie =106 m3</t>
  </si>
  <si>
    <t>8. Zasypka gruntem ujeta w robotach ziemnych drogowych</t>
  </si>
  <si>
    <t>2. Projektowane studnie rewizyjne :o śr. 1,2m z kręgów betonowych  karta KPED 1983, 02.09- analogia - 18 szt.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</si>
</sst>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0"/>
    </font>
    <font>
      <sz val="8"/>
      <name val="Arial CE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zoomScalePageLayoutView="0" workbookViewId="0" topLeftCell="A10">
      <selection activeCell="P23" sqref="P23"/>
    </sheetView>
  </sheetViews>
  <sheetFormatPr defaultColWidth="13.25390625" defaultRowHeight="12.75"/>
  <cols>
    <col min="1" max="1" width="13.375" style="3" customWidth="1"/>
    <col min="2" max="2" width="9.25390625" style="3" customWidth="1"/>
    <col min="3" max="3" width="7.00390625" style="3" customWidth="1"/>
    <col min="4" max="4" width="7.625" style="3" customWidth="1"/>
    <col min="5" max="5" width="17.25390625" style="3" customWidth="1"/>
    <col min="6" max="6" width="12.00390625" style="3" customWidth="1"/>
    <col min="7" max="7" width="12.75390625" style="3" customWidth="1"/>
    <col min="8" max="8" width="13.00390625" style="3" customWidth="1"/>
    <col min="9" max="9" width="14.875" style="3" customWidth="1"/>
    <col min="10" max="10" width="12.25390625" style="3" customWidth="1"/>
    <col min="11" max="11" width="14.625" style="3" customWidth="1"/>
    <col min="12" max="13" width="10.75390625" style="3" customWidth="1"/>
    <col min="14" max="16384" width="13.25390625" style="3" customWidth="1"/>
  </cols>
  <sheetData>
    <row r="2" ht="18">
      <c r="H2" s="16" t="s">
        <v>49</v>
      </c>
    </row>
    <row r="3" spans="8:13" ht="18.75" thickBot="1">
      <c r="H3" s="19"/>
      <c r="J3" s="38" t="s">
        <v>51</v>
      </c>
      <c r="K3" s="38"/>
      <c r="L3" s="38"/>
      <c r="M3" s="38"/>
    </row>
    <row r="4" spans="1:13" ht="110.25" customHeight="1">
      <c r="A4" s="24" t="s">
        <v>19</v>
      </c>
      <c r="B4" s="25" t="s">
        <v>11</v>
      </c>
      <c r="C4" s="26" t="s">
        <v>8</v>
      </c>
      <c r="D4" s="25" t="s">
        <v>9</v>
      </c>
      <c r="E4" s="15" t="s">
        <v>21</v>
      </c>
      <c r="F4" s="15" t="s">
        <v>22</v>
      </c>
      <c r="G4" s="26" t="s">
        <v>12</v>
      </c>
      <c r="H4" s="15" t="s">
        <v>23</v>
      </c>
      <c r="I4" s="15" t="s">
        <v>24</v>
      </c>
      <c r="J4" s="26" t="s">
        <v>13</v>
      </c>
      <c r="K4" s="26" t="s">
        <v>10</v>
      </c>
      <c r="L4" s="26" t="s">
        <v>52</v>
      </c>
      <c r="M4" s="26" t="s">
        <v>47</v>
      </c>
    </row>
    <row r="5" spans="1:13" ht="36" customHeight="1">
      <c r="A5" s="27"/>
      <c r="B5" s="14" t="s">
        <v>20</v>
      </c>
      <c r="C5" s="4" t="s">
        <v>2</v>
      </c>
      <c r="D5" s="4" t="s">
        <v>3</v>
      </c>
      <c r="E5" s="4" t="s">
        <v>6</v>
      </c>
      <c r="F5" s="4" t="s">
        <v>0</v>
      </c>
      <c r="G5" s="4" t="s">
        <v>4</v>
      </c>
      <c r="H5" s="4" t="s">
        <v>1</v>
      </c>
      <c r="I5" s="4" t="s">
        <v>41</v>
      </c>
      <c r="J5" s="4" t="s">
        <v>5</v>
      </c>
      <c r="K5" s="37" t="s">
        <v>48</v>
      </c>
      <c r="L5" s="4" t="s">
        <v>44</v>
      </c>
      <c r="M5" s="4" t="s">
        <v>45</v>
      </c>
    </row>
    <row r="6" spans="1:13" ht="27" customHeight="1">
      <c r="A6" s="28" t="s">
        <v>14</v>
      </c>
      <c r="B6" s="1">
        <v>0.8</v>
      </c>
      <c r="C6" s="7">
        <v>36</v>
      </c>
      <c r="D6" s="9">
        <v>0.003</v>
      </c>
      <c r="E6" s="29">
        <v>203.27</v>
      </c>
      <c r="F6" s="29">
        <v>201.52</v>
      </c>
      <c r="G6" s="2">
        <f>E6-F6</f>
        <v>1.75</v>
      </c>
      <c r="H6" s="2">
        <v>201.63</v>
      </c>
      <c r="I6" s="2">
        <v>202.93</v>
      </c>
      <c r="J6" s="2">
        <f aca="true" t="shared" si="0" ref="J6:J23">I6-H6</f>
        <v>1.3000000000000114</v>
      </c>
      <c r="K6" s="7">
        <f>1.35*1.3*36</f>
        <v>63.18000000000001</v>
      </c>
      <c r="L6" s="7">
        <f>C6*(B6+0.5)*0.15</f>
        <v>7.0200000000000005</v>
      </c>
      <c r="M6" s="7">
        <f>C6*(B6+0.5)*0.3</f>
        <v>14.040000000000001</v>
      </c>
    </row>
    <row r="7" spans="1:13" ht="26.25" customHeight="1">
      <c r="A7" s="28" t="s">
        <v>25</v>
      </c>
      <c r="B7" s="1">
        <v>0.8</v>
      </c>
      <c r="C7" s="7">
        <v>37.5</v>
      </c>
      <c r="D7" s="9">
        <v>0.003</v>
      </c>
      <c r="E7" s="2">
        <v>202.93</v>
      </c>
      <c r="F7" s="2">
        <v>201.63</v>
      </c>
      <c r="G7" s="2">
        <f aca="true" t="shared" si="1" ref="G7:G23">E7-F7</f>
        <v>1.3000000000000114</v>
      </c>
      <c r="H7" s="2">
        <v>201.74</v>
      </c>
      <c r="I7" s="2">
        <v>203.21</v>
      </c>
      <c r="J7" s="2">
        <f t="shared" si="0"/>
        <v>1.4699999999999989</v>
      </c>
      <c r="K7" s="7">
        <v>0</v>
      </c>
      <c r="L7" s="7">
        <f aca="true" t="shared" si="2" ref="L7:L23">C7*(B7+0.5)*0.15</f>
        <v>7.3125</v>
      </c>
      <c r="M7" s="7">
        <f aca="true" t="shared" si="3" ref="M7:M23">C7*(B7+0.5)*0.3</f>
        <v>14.625</v>
      </c>
    </row>
    <row r="8" spans="1:13" ht="24" customHeight="1">
      <c r="A8" s="28" t="s">
        <v>15</v>
      </c>
      <c r="B8" s="1">
        <v>0.8</v>
      </c>
      <c r="C8" s="7">
        <v>38</v>
      </c>
      <c r="D8" s="9">
        <v>0.003</v>
      </c>
      <c r="E8" s="2">
        <v>203.21</v>
      </c>
      <c r="F8" s="2">
        <v>201.74</v>
      </c>
      <c r="G8" s="2">
        <f t="shared" si="1"/>
        <v>1.4699999999999989</v>
      </c>
      <c r="H8" s="2">
        <v>201.85</v>
      </c>
      <c r="I8" s="2">
        <v>203.39</v>
      </c>
      <c r="J8" s="2">
        <f t="shared" si="0"/>
        <v>1.539999999999992</v>
      </c>
      <c r="K8" s="7">
        <v>0</v>
      </c>
      <c r="L8" s="7">
        <f t="shared" si="2"/>
        <v>7.409999999999999</v>
      </c>
      <c r="M8" s="7">
        <f t="shared" si="3"/>
        <v>14.819999999999999</v>
      </c>
    </row>
    <row r="9" spans="1:13" ht="22.5" customHeight="1">
      <c r="A9" s="28" t="s">
        <v>17</v>
      </c>
      <c r="B9" s="1">
        <v>0.8</v>
      </c>
      <c r="C9" s="7">
        <v>16</v>
      </c>
      <c r="D9" s="9">
        <v>0.003</v>
      </c>
      <c r="E9" s="2">
        <v>203.39</v>
      </c>
      <c r="F9" s="2">
        <v>201.85</v>
      </c>
      <c r="G9" s="2">
        <f t="shared" si="1"/>
        <v>1.539999999999992</v>
      </c>
      <c r="H9" s="2">
        <v>201.9</v>
      </c>
      <c r="I9" s="2">
        <v>203.47</v>
      </c>
      <c r="J9" s="2">
        <f t="shared" si="0"/>
        <v>1.5699999999999932</v>
      </c>
      <c r="K9" s="7">
        <v>3.1</v>
      </c>
      <c r="L9" s="7">
        <f t="shared" si="2"/>
        <v>3.12</v>
      </c>
      <c r="M9" s="7">
        <f t="shared" si="3"/>
        <v>6.24</v>
      </c>
    </row>
    <row r="10" spans="1:13" ht="24" customHeight="1">
      <c r="A10" s="28" t="s">
        <v>16</v>
      </c>
      <c r="B10" s="1">
        <v>0.4</v>
      </c>
      <c r="C10" s="7">
        <v>25</v>
      </c>
      <c r="D10" s="9">
        <v>0.003</v>
      </c>
      <c r="E10" s="2">
        <v>203.47</v>
      </c>
      <c r="F10" s="2">
        <v>201.9</v>
      </c>
      <c r="G10" s="2">
        <f t="shared" si="1"/>
        <v>1.5699999999999932</v>
      </c>
      <c r="H10" s="2">
        <v>202.38</v>
      </c>
      <c r="I10" s="2">
        <v>203.57</v>
      </c>
      <c r="J10" s="2">
        <f t="shared" si="0"/>
        <v>1.1899999999999977</v>
      </c>
      <c r="K10" s="7">
        <v>0</v>
      </c>
      <c r="L10" s="7">
        <f t="shared" si="2"/>
        <v>3.375</v>
      </c>
      <c r="M10" s="7">
        <f t="shared" si="3"/>
        <v>6.75</v>
      </c>
    </row>
    <row r="11" spans="1:13" ht="21.75" customHeight="1">
      <c r="A11" s="28" t="s">
        <v>18</v>
      </c>
      <c r="B11" s="1">
        <v>0.4</v>
      </c>
      <c r="C11" s="7">
        <v>42</v>
      </c>
      <c r="D11" s="9">
        <v>0.003</v>
      </c>
      <c r="E11" s="2">
        <v>203.57</v>
      </c>
      <c r="F11" s="2">
        <v>202.38</v>
      </c>
      <c r="G11" s="2">
        <f t="shared" si="1"/>
        <v>1.1899999999999977</v>
      </c>
      <c r="H11" s="2">
        <v>202.5</v>
      </c>
      <c r="I11" s="2">
        <v>204.05</v>
      </c>
      <c r="J11" s="2">
        <f t="shared" si="0"/>
        <v>1.5500000000000114</v>
      </c>
      <c r="K11" s="7">
        <v>0</v>
      </c>
      <c r="L11" s="7">
        <f t="shared" si="2"/>
        <v>5.670000000000001</v>
      </c>
      <c r="M11" s="7">
        <f t="shared" si="3"/>
        <v>11.340000000000002</v>
      </c>
    </row>
    <row r="12" spans="1:13" ht="24" customHeight="1">
      <c r="A12" s="28" t="s">
        <v>26</v>
      </c>
      <c r="B12" s="1">
        <v>0.3</v>
      </c>
      <c r="C12" s="7">
        <v>36</v>
      </c>
      <c r="D12" s="9">
        <v>0.01</v>
      </c>
      <c r="E12" s="2">
        <v>204.05</v>
      </c>
      <c r="F12" s="2">
        <v>202.5</v>
      </c>
      <c r="G12" s="2">
        <f t="shared" si="1"/>
        <v>1.5500000000000114</v>
      </c>
      <c r="H12" s="2">
        <v>202.96</v>
      </c>
      <c r="I12" s="2">
        <v>204.46</v>
      </c>
      <c r="J12" s="2">
        <f t="shared" si="0"/>
        <v>1.5</v>
      </c>
      <c r="K12" s="7">
        <v>0</v>
      </c>
      <c r="L12" s="7">
        <f t="shared" si="2"/>
        <v>4.32</v>
      </c>
      <c r="M12" s="7">
        <f t="shared" si="3"/>
        <v>8.64</v>
      </c>
    </row>
    <row r="13" spans="1:13" ht="21" customHeight="1">
      <c r="A13" s="28" t="s">
        <v>27</v>
      </c>
      <c r="B13" s="1">
        <v>0.3</v>
      </c>
      <c r="C13" s="7">
        <v>41</v>
      </c>
      <c r="D13" s="9">
        <v>0.01</v>
      </c>
      <c r="E13" s="2">
        <v>204.46</v>
      </c>
      <c r="F13" s="2">
        <v>202.96</v>
      </c>
      <c r="G13" s="2">
        <f t="shared" si="1"/>
        <v>1.5</v>
      </c>
      <c r="H13" s="2">
        <v>203.37</v>
      </c>
      <c r="I13" s="2">
        <v>204.75</v>
      </c>
      <c r="J13" s="2">
        <f t="shared" si="0"/>
        <v>1.3799999999999955</v>
      </c>
      <c r="K13" s="7">
        <v>9.8</v>
      </c>
      <c r="L13" s="7">
        <f t="shared" si="2"/>
        <v>4.920000000000001</v>
      </c>
      <c r="M13" s="7">
        <f t="shared" si="3"/>
        <v>9.840000000000002</v>
      </c>
    </row>
    <row r="14" spans="1:13" ht="22.5" customHeight="1">
      <c r="A14" s="30" t="s">
        <v>28</v>
      </c>
      <c r="B14" s="1">
        <v>0.3</v>
      </c>
      <c r="C14" s="17">
        <v>42</v>
      </c>
      <c r="D14" s="9">
        <v>0.01</v>
      </c>
      <c r="E14" s="2">
        <v>204.75</v>
      </c>
      <c r="F14" s="2">
        <v>203.37</v>
      </c>
      <c r="G14" s="2">
        <f t="shared" si="1"/>
        <v>1.3799999999999955</v>
      </c>
      <c r="H14" s="18">
        <v>203.79</v>
      </c>
      <c r="I14" s="18">
        <v>205.29</v>
      </c>
      <c r="J14" s="2">
        <f t="shared" si="0"/>
        <v>1.5</v>
      </c>
      <c r="K14" s="7">
        <v>10.1</v>
      </c>
      <c r="L14" s="7">
        <f t="shared" si="2"/>
        <v>5.04</v>
      </c>
      <c r="M14" s="7">
        <f t="shared" si="3"/>
        <v>10.08</v>
      </c>
    </row>
    <row r="15" spans="1:13" ht="22.5" customHeight="1">
      <c r="A15" s="28" t="s">
        <v>29</v>
      </c>
      <c r="B15" s="1">
        <v>0.3</v>
      </c>
      <c r="C15" s="7">
        <v>14</v>
      </c>
      <c r="D15" s="9">
        <v>0.003</v>
      </c>
      <c r="E15" s="18">
        <v>205.29</v>
      </c>
      <c r="F15" s="18">
        <v>203.79</v>
      </c>
      <c r="G15" s="2">
        <f t="shared" si="1"/>
        <v>1.5</v>
      </c>
      <c r="H15" s="2">
        <v>202.09</v>
      </c>
      <c r="I15" s="2">
        <v>203.32</v>
      </c>
      <c r="J15" s="2">
        <f t="shared" si="0"/>
        <v>1.2299999999999898</v>
      </c>
      <c r="K15" s="7">
        <f>0.5*(B15+0.5)*C15</f>
        <v>5.6000000000000005</v>
      </c>
      <c r="L15" s="7">
        <f t="shared" si="2"/>
        <v>1.6800000000000002</v>
      </c>
      <c r="M15" s="7">
        <f t="shared" si="3"/>
        <v>3.3600000000000003</v>
      </c>
    </row>
    <row r="16" spans="1:13" ht="22.5" customHeight="1">
      <c r="A16" s="28" t="s">
        <v>30</v>
      </c>
      <c r="B16" s="1">
        <v>0.3</v>
      </c>
      <c r="C16" s="7">
        <v>50</v>
      </c>
      <c r="D16" s="9">
        <v>0.003</v>
      </c>
      <c r="E16" s="2">
        <v>203.32</v>
      </c>
      <c r="F16" s="2">
        <v>202.09</v>
      </c>
      <c r="G16" s="2">
        <f t="shared" si="1"/>
        <v>1.2299999999999898</v>
      </c>
      <c r="H16" s="2">
        <v>202.34</v>
      </c>
      <c r="I16" s="2">
        <v>203.55</v>
      </c>
      <c r="J16" s="2">
        <f t="shared" si="0"/>
        <v>1.210000000000008</v>
      </c>
      <c r="K16" s="7">
        <f>0.25*(B16+0.5)*C16</f>
        <v>10</v>
      </c>
      <c r="L16" s="7">
        <f t="shared" si="2"/>
        <v>6</v>
      </c>
      <c r="M16" s="7">
        <f t="shared" si="3"/>
        <v>12</v>
      </c>
    </row>
    <row r="17" spans="1:13" ht="22.5" customHeight="1">
      <c r="A17" s="28" t="s">
        <v>31</v>
      </c>
      <c r="B17" s="1">
        <v>0.3</v>
      </c>
      <c r="C17" s="7">
        <v>50</v>
      </c>
      <c r="D17" s="9">
        <v>0.003</v>
      </c>
      <c r="E17" s="2">
        <v>203.55</v>
      </c>
      <c r="F17" s="2">
        <v>202.34</v>
      </c>
      <c r="G17" s="2">
        <f t="shared" si="1"/>
        <v>1.210000000000008</v>
      </c>
      <c r="H17" s="2">
        <v>202.59</v>
      </c>
      <c r="I17" s="2">
        <v>203.79</v>
      </c>
      <c r="J17" s="2">
        <f t="shared" si="0"/>
        <v>1.1999999999999886</v>
      </c>
      <c r="K17" s="7">
        <f>0.3*(B17+0.5)*C17</f>
        <v>12</v>
      </c>
      <c r="L17" s="7">
        <f t="shared" si="2"/>
        <v>6</v>
      </c>
      <c r="M17" s="7">
        <f t="shared" si="3"/>
        <v>12</v>
      </c>
    </row>
    <row r="18" spans="1:13" ht="22.5" customHeight="1">
      <c r="A18" s="28" t="s">
        <v>32</v>
      </c>
      <c r="B18" s="1">
        <v>0.3</v>
      </c>
      <c r="C18" s="7">
        <v>50</v>
      </c>
      <c r="D18" s="9">
        <v>0.003</v>
      </c>
      <c r="E18" s="2">
        <v>203.79</v>
      </c>
      <c r="F18" s="2">
        <v>202.59</v>
      </c>
      <c r="G18" s="2">
        <f t="shared" si="1"/>
        <v>1.1999999999999886</v>
      </c>
      <c r="H18" s="2">
        <v>202.84</v>
      </c>
      <c r="I18" s="2">
        <v>204.08</v>
      </c>
      <c r="J18" s="2">
        <f t="shared" si="0"/>
        <v>1.240000000000009</v>
      </c>
      <c r="K18" s="7">
        <f>0.55*(B18+0.5)*C18</f>
        <v>22.000000000000004</v>
      </c>
      <c r="L18" s="7">
        <f t="shared" si="2"/>
        <v>6</v>
      </c>
      <c r="M18" s="7">
        <f t="shared" si="3"/>
        <v>12</v>
      </c>
    </row>
    <row r="19" spans="1:13" ht="22.5" customHeight="1">
      <c r="A19" s="28" t="s">
        <v>33</v>
      </c>
      <c r="B19" s="1">
        <v>0.3</v>
      </c>
      <c r="C19" s="7">
        <v>50</v>
      </c>
      <c r="D19" s="9">
        <v>0.003</v>
      </c>
      <c r="E19" s="2">
        <v>204.08</v>
      </c>
      <c r="F19" s="2">
        <v>202.84</v>
      </c>
      <c r="G19" s="2">
        <f t="shared" si="1"/>
        <v>1.240000000000009</v>
      </c>
      <c r="H19" s="2">
        <v>203.09</v>
      </c>
      <c r="I19" s="2">
        <v>204.46</v>
      </c>
      <c r="J19" s="2">
        <f t="shared" si="0"/>
        <v>1.3700000000000045</v>
      </c>
      <c r="K19" s="7">
        <f>0.45*(B19+0.5)*C19</f>
        <v>18.000000000000004</v>
      </c>
      <c r="L19" s="7">
        <f t="shared" si="2"/>
        <v>6</v>
      </c>
      <c r="M19" s="7">
        <f t="shared" si="3"/>
        <v>12</v>
      </c>
    </row>
    <row r="20" spans="1:13" ht="22.5" customHeight="1">
      <c r="A20" s="28" t="s">
        <v>34</v>
      </c>
      <c r="B20" s="1">
        <v>0.3</v>
      </c>
      <c r="C20" s="7">
        <v>50</v>
      </c>
      <c r="D20" s="9">
        <v>0.003</v>
      </c>
      <c r="E20" s="2">
        <v>204.46</v>
      </c>
      <c r="F20" s="2">
        <v>203.09</v>
      </c>
      <c r="G20" s="2">
        <f t="shared" si="1"/>
        <v>1.3700000000000045</v>
      </c>
      <c r="H20" s="2">
        <v>203.34</v>
      </c>
      <c r="I20" s="2">
        <v>204.82</v>
      </c>
      <c r="J20" s="2">
        <f t="shared" si="0"/>
        <v>1.4799999999999898</v>
      </c>
      <c r="K20" s="7">
        <f>0.7*(B20+0.5)*C20</f>
        <v>27.999999999999996</v>
      </c>
      <c r="L20" s="7">
        <f t="shared" si="2"/>
        <v>6</v>
      </c>
      <c r="M20" s="7">
        <f t="shared" si="3"/>
        <v>12</v>
      </c>
    </row>
    <row r="21" spans="1:13" ht="22.5" customHeight="1">
      <c r="A21" s="28" t="s">
        <v>35</v>
      </c>
      <c r="B21" s="1">
        <v>0.3</v>
      </c>
      <c r="C21" s="7">
        <v>50</v>
      </c>
      <c r="D21" s="9">
        <v>0.003</v>
      </c>
      <c r="E21" s="2">
        <v>204.82</v>
      </c>
      <c r="F21" s="2">
        <v>203.34</v>
      </c>
      <c r="G21" s="2">
        <f t="shared" si="1"/>
        <v>1.4799999999999898</v>
      </c>
      <c r="H21" s="2">
        <v>203.59</v>
      </c>
      <c r="I21" s="2">
        <v>205.09</v>
      </c>
      <c r="J21" s="2">
        <f t="shared" si="0"/>
        <v>1.5</v>
      </c>
      <c r="K21" s="7">
        <f>0.65*(B21+0.5)*C21</f>
        <v>26</v>
      </c>
      <c r="L21" s="7">
        <f t="shared" si="2"/>
        <v>6</v>
      </c>
      <c r="M21" s="7">
        <f t="shared" si="3"/>
        <v>12</v>
      </c>
    </row>
    <row r="22" spans="1:13" ht="22.5" customHeight="1">
      <c r="A22" s="28" t="s">
        <v>36</v>
      </c>
      <c r="B22" s="1">
        <v>0.3</v>
      </c>
      <c r="C22" s="7">
        <v>50</v>
      </c>
      <c r="D22" s="9">
        <v>0.003</v>
      </c>
      <c r="E22" s="2">
        <v>205.09</v>
      </c>
      <c r="F22" s="2">
        <v>203.59</v>
      </c>
      <c r="G22" s="2">
        <f t="shared" si="1"/>
        <v>1.5</v>
      </c>
      <c r="H22" s="2">
        <v>203.84</v>
      </c>
      <c r="I22" s="2">
        <v>205.29</v>
      </c>
      <c r="J22" s="2">
        <f t="shared" si="0"/>
        <v>1.4499999999999886</v>
      </c>
      <c r="K22" s="7">
        <f>0.5*(B22+0.5)*C22</f>
        <v>20</v>
      </c>
      <c r="L22" s="7">
        <f t="shared" si="2"/>
        <v>6</v>
      </c>
      <c r="M22" s="7">
        <f t="shared" si="3"/>
        <v>12</v>
      </c>
    </row>
    <row r="23" spans="1:13" ht="22.5" customHeight="1" thickBot="1">
      <c r="A23" s="31" t="s">
        <v>37</v>
      </c>
      <c r="B23" s="20">
        <v>0.3</v>
      </c>
      <c r="C23" s="21">
        <v>50</v>
      </c>
      <c r="D23" s="22">
        <v>0.003</v>
      </c>
      <c r="E23" s="23">
        <v>205.29</v>
      </c>
      <c r="F23" s="23">
        <v>203.84</v>
      </c>
      <c r="G23" s="2">
        <f t="shared" si="1"/>
        <v>1.4499999999999886</v>
      </c>
      <c r="H23" s="23">
        <v>204.09</v>
      </c>
      <c r="I23" s="23">
        <v>205.5</v>
      </c>
      <c r="J23" s="23">
        <f t="shared" si="0"/>
        <v>1.4099999999999966</v>
      </c>
      <c r="K23" s="7">
        <f>0.4*(B23+0.5)*C23</f>
        <v>16.000000000000004</v>
      </c>
      <c r="L23" s="7">
        <f t="shared" si="2"/>
        <v>6</v>
      </c>
      <c r="M23" s="7">
        <f t="shared" si="3"/>
        <v>12</v>
      </c>
    </row>
    <row r="24" spans="1:13" s="6" customFormat="1" ht="17.25" customHeight="1" thickBot="1">
      <c r="A24" s="32" t="s">
        <v>7</v>
      </c>
      <c r="B24" s="33"/>
      <c r="C24" s="34">
        <f>SUM(C6:C23)</f>
        <v>727.5</v>
      </c>
      <c r="D24" s="35"/>
      <c r="E24" s="35"/>
      <c r="F24" s="35"/>
      <c r="G24" s="35"/>
      <c r="H24" s="35"/>
      <c r="I24" s="35"/>
      <c r="J24" s="35"/>
      <c r="K24" s="34">
        <f>SUM(K6:K23)</f>
        <v>243.78</v>
      </c>
      <c r="L24" s="34">
        <f>SUM(L6:L23)</f>
        <v>97.8675</v>
      </c>
      <c r="M24" s="34">
        <f>SUM(M6:M23)</f>
        <v>195.735</v>
      </c>
    </row>
    <row r="25" spans="1:13" s="6" customFormat="1" ht="30" customHeight="1">
      <c r="A25" s="10"/>
      <c r="B25" s="11"/>
      <c r="C25" s="12"/>
      <c r="D25" s="13"/>
      <c r="E25" s="13"/>
      <c r="F25" s="13"/>
      <c r="G25" s="13"/>
      <c r="H25" s="13"/>
      <c r="I25" s="13"/>
      <c r="J25" s="13"/>
      <c r="K25" s="12"/>
      <c r="L25" s="12"/>
      <c r="M25" s="12"/>
    </row>
    <row r="26" ht="15">
      <c r="A26" s="5" t="s">
        <v>43</v>
      </c>
    </row>
    <row r="27" spans="1:2" ht="15">
      <c r="A27" s="5"/>
      <c r="B27" s="8" t="s">
        <v>38</v>
      </c>
    </row>
    <row r="28" spans="1:2" ht="15">
      <c r="A28" s="5"/>
      <c r="B28" s="8" t="s">
        <v>39</v>
      </c>
    </row>
    <row r="29" spans="1:2" ht="15">
      <c r="A29" s="5"/>
      <c r="B29" s="8" t="s">
        <v>40</v>
      </c>
    </row>
    <row r="30" spans="1:9" ht="15">
      <c r="A30" s="8" t="s">
        <v>54</v>
      </c>
      <c r="B30" s="8"/>
      <c r="C30" s="8"/>
      <c r="D30" s="8"/>
      <c r="E30" s="8"/>
      <c r="F30" s="8"/>
      <c r="G30" s="8"/>
      <c r="H30" s="8"/>
      <c r="I30" s="8"/>
    </row>
    <row r="31" ht="15">
      <c r="A31" s="5" t="s">
        <v>57</v>
      </c>
    </row>
    <row r="32" ht="15">
      <c r="A32" s="5" t="s">
        <v>50</v>
      </c>
    </row>
    <row r="33" ht="15">
      <c r="A33" s="36" t="s">
        <v>42</v>
      </c>
    </row>
    <row r="34" ht="15">
      <c r="A34" s="5" t="s">
        <v>46</v>
      </c>
    </row>
    <row r="35" ht="15">
      <c r="A35" s="5" t="s">
        <v>55</v>
      </c>
    </row>
    <row r="36" ht="15">
      <c r="A36" s="5" t="s">
        <v>53</v>
      </c>
    </row>
    <row r="37" ht="15">
      <c r="A37" s="5" t="s">
        <v>56</v>
      </c>
    </row>
  </sheetData>
  <sheetProtection/>
  <mergeCells count="1">
    <mergeCell ref="J3:M3"/>
  </mergeCells>
  <printOptions/>
  <pageMargins left="1.1811023622047245" right="0.5905511811023623" top="0.5905511811023623" bottom="0.1968503937007874" header="0" footer="0.11811023622047245"/>
  <pageSetup fitToHeight="2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Jacek</cp:lastModifiedBy>
  <cp:lastPrinted>2009-06-24T21:16:16Z</cp:lastPrinted>
  <dcterms:created xsi:type="dcterms:W3CDTF">2005-12-10T12:31:29Z</dcterms:created>
  <dcterms:modified xsi:type="dcterms:W3CDTF">2014-03-30T20:46:11Z</dcterms:modified>
  <cp:category/>
  <cp:version/>
  <cp:contentType/>
  <cp:contentStatus/>
</cp:coreProperties>
</file>